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homas/Documents/BUND/BUNDinternet/oekotipps/gaspreisrechner/"/>
    </mc:Choice>
  </mc:AlternateContent>
  <xr:revisionPtr revIDLastSave="0" documentId="13_ncr:1_{2F372595-1337-BE45-B9B4-9A26498CF510}" xr6:coauthVersionLast="45" xr6:coauthVersionMax="45" xr10:uidLastSave="{00000000-0000-0000-0000-000000000000}"/>
  <bookViews>
    <workbookView xWindow="120" yWindow="460" windowWidth="28520" windowHeight="13040" xr2:uid="{00000000-000D-0000-FFFF-FFFF00000000}"/>
  </bookViews>
  <sheets>
    <sheet name="Gasrechner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D29" i="1"/>
  <c r="H29" i="1" s="1"/>
  <c r="F28" i="1"/>
  <c r="D28" i="1"/>
  <c r="H28" i="1" s="1"/>
  <c r="F27" i="1"/>
  <c r="D27" i="1"/>
  <c r="H27" i="1" s="1"/>
  <c r="F26" i="1"/>
  <c r="D26" i="1"/>
  <c r="H26" i="1" s="1"/>
  <c r="F24" i="1"/>
  <c r="D24" i="1"/>
  <c r="H24" i="1" s="1"/>
  <c r="F23" i="1"/>
  <c r="D23" i="1"/>
  <c r="H23" i="1" s="1"/>
  <c r="F22" i="1"/>
  <c r="D22" i="1"/>
  <c r="H22" i="1" s="1"/>
  <c r="F20" i="1"/>
  <c r="D20" i="1"/>
  <c r="H20" i="1" s="1"/>
  <c r="F19" i="1"/>
  <c r="D19" i="1"/>
  <c r="H19" i="1" s="1"/>
  <c r="F18" i="1"/>
  <c r="D18" i="1"/>
  <c r="H18" i="1" s="1"/>
  <c r="F16" i="1"/>
  <c r="D16" i="1"/>
  <c r="H16" i="1" s="1"/>
  <c r="F15" i="1"/>
  <c r="D15" i="1"/>
  <c r="H15" i="1" s="1"/>
  <c r="D14" i="1"/>
  <c r="H14" i="1" s="1"/>
  <c r="D13" i="1"/>
  <c r="H13" i="1" s="1"/>
  <c r="D12" i="1"/>
  <c r="G12" i="1" s="1"/>
  <c r="D11" i="1"/>
  <c r="H11" i="1" s="1"/>
  <c r="D10" i="1"/>
  <c r="H10" i="1" s="1"/>
  <c r="D9" i="1"/>
  <c r="G9" i="1" s="1"/>
  <c r="G20" i="1" l="1"/>
  <c r="H12" i="1"/>
  <c r="G15" i="1"/>
  <c r="G26" i="1"/>
  <c r="G11" i="1"/>
  <c r="G19" i="1"/>
  <c r="G24" i="1"/>
  <c r="G29" i="1"/>
  <c r="G18" i="1"/>
  <c r="G23" i="1"/>
  <c r="G28" i="1"/>
  <c r="G16" i="1"/>
  <c r="G22" i="1"/>
  <c r="G27" i="1"/>
  <c r="G10" i="1"/>
  <c r="G14" i="1"/>
  <c r="G13" i="1"/>
  <c r="H9" i="1"/>
</calcChain>
</file>

<file path=xl/sharedStrings.xml><?xml version="1.0" encoding="utf-8"?>
<sst xmlns="http://schemas.openxmlformats.org/spreadsheetml/2006/main" count="57" uniqueCount="54">
  <si>
    <t xml:space="preserve">Mein eigener Jahresverbrauch [kWh], hier eintragen: </t>
  </si>
  <si>
    <t>Anbieter</t>
  </si>
  <si>
    <t>Jahresverbrauch [kWh]</t>
  </si>
  <si>
    <t>Arbeitspreis [€/kWh]</t>
  </si>
  <si>
    <t>Jahresgrundpreis [€]</t>
  </si>
  <si>
    <t>Gesamtsumme [€]</t>
  </si>
  <si>
    <r>
      <t>CO2-Emissionen [kg/a]</t>
    </r>
    <r>
      <rPr>
        <b/>
        <vertAlign val="superscript"/>
        <sz val="11"/>
        <color theme="1"/>
        <rFont val="Arial"/>
        <family val="2"/>
      </rPr>
      <t>1</t>
    </r>
  </si>
  <si>
    <t>Bemerkungen</t>
  </si>
  <si>
    <t>60,1 % DSW21, 39,9 % Innogy SE (E.ON)</t>
  </si>
  <si>
    <t>Tarif: Basis, Laufzeit 1 Monat</t>
  </si>
  <si>
    <t>Online-Standard-Tarif, unterschiedliche Vertrags-Laufzeiten</t>
  </si>
  <si>
    <t>Tarif: Basis, Laufzeit 12 Monate</t>
  </si>
  <si>
    <t>Tarif: Basis, Laufzeit 24 Monate</t>
  </si>
  <si>
    <t>Tarif: Komfort, Laufzeit 12 Monate</t>
  </si>
  <si>
    <t>wie vor, jedoch Zugang zur DEW21 Vorteilswelt (Rabatte, Freikarten für exklusive Events wie Konzerte, Kinopriviews etc.)</t>
  </si>
  <si>
    <t>Tarif: Komfort, Laufzeit 24 Monate</t>
  </si>
  <si>
    <t>Tarif: Preminium, Laufzeit 24 Monate</t>
  </si>
  <si>
    <t>wie vor, jedoch Zugang zur DEW21 Vorteilswelt sowie Smarthome-Paket mit intelligenter Heizungssteuerung und Service-Packet (Direktdurchwahl, wählbarer Abbuchungstermin)</t>
  </si>
  <si>
    <t>unabhängiger Ökostrom- und Gasanbieter, Genossenschaft, Gründungsmitglied Greenpeace e.V.</t>
  </si>
  <si>
    <t>0,6 bis 1,0 % Wasserstoff aus Windkraftanlagen, jahreszeitlich abhängig, Erdgasanteil 99,1 bis 99,4 %, 0,34 Cent/kWh Förderbeitrag zum Ausbau der Windgas-Technologie</t>
  </si>
  <si>
    <t xml:space="preserve">Im Privatbesitz ohne kommunale Beteiligung, keine Verflechtung mit den vier großen Energieanbietern </t>
  </si>
  <si>
    <t>100 % Biogas aus organischen Reststoffen, die bei der Zuckerrüben-Verarbeitung in Ungarn anfallen, 0,25 Cent/kWh Förderbeitrag zum Ausbau von Biogasanlagen auf Reststoffbasis</t>
  </si>
  <si>
    <t>unabhängiger Ökostrom- und Gasanbieter, Genossenschaft, Dachorganisation/Verbund von lokalen Bürgerenergiegesellschaften</t>
  </si>
  <si>
    <t>Biogas aus organischen Reststoffen, die aus Reststoffen bei der Zuckerrüben-Verarbeitung in Anklam, Mecklenburg-Vorpommern anfallen, 0,30 Cent/kWh Förderbeitrag für neue Erneubare-Energie-Projekte</t>
  </si>
  <si>
    <t>5 % Biogas, 95 % Erdgas</t>
  </si>
  <si>
    <t>90 % Erdgas, 10 % Biogas</t>
  </si>
  <si>
    <t>100 % Biogas</t>
  </si>
  <si>
    <t>unabhängiger Ökostrom- und Gasanbieter, nicht an der Börse notierte Aktiengesellschaft</t>
  </si>
  <si>
    <t>Biogas aus Rest- und Abfallstoffen, 0,10 Cent/kWh Förderbeitrag für neue Erneubare-Energie-Projekte</t>
  </si>
  <si>
    <t>10 % Biogas, 90 % Erdgas</t>
  </si>
  <si>
    <t>20 % Biogas, 100 % Erdgas</t>
  </si>
  <si>
    <t>unabhängiger Ökostrom- und Gasanbieter, Genossenschaft</t>
  </si>
  <si>
    <t>Biogas aus de Reststoffen der Altpapierverwertung, 0,01 Cent/kWh Förderprogramm Sonnencent</t>
  </si>
  <si>
    <t>100 % Erdgas</t>
  </si>
  <si>
    <t>unabhängiger Ökostrom- und Gasanbieter, Eigentümer Stadtwerke Konstanz</t>
  </si>
  <si>
    <t>Website</t>
  </si>
  <si>
    <t xml:space="preserve">DEW21, 100 % Erdgas                          </t>
  </si>
  <si>
    <t>https://www.dew21.de</t>
  </si>
  <si>
    <r>
      <t xml:space="preserve">Greenpeace energy, windgas                              </t>
    </r>
    <r>
      <rPr>
        <b/>
        <sz val="10"/>
        <color theme="1"/>
        <rFont val="Arial"/>
        <family val="2"/>
      </rPr>
      <t xml:space="preserve">                                                             </t>
    </r>
    <r>
      <rPr>
        <sz val="10"/>
        <color theme="1"/>
        <rFont val="Arial"/>
        <family val="2"/>
      </rPr>
      <t>99 % Erdgas, Rest Wasserstoff aus Windkraft</t>
    </r>
  </si>
  <si>
    <t>https://www.greenpeace-energy.de/privatkunden/oekogas</t>
  </si>
  <si>
    <r>
      <t xml:space="preserve">Polarstern GmbH                    </t>
    </r>
    <r>
      <rPr>
        <sz val="10"/>
        <color theme="1"/>
        <rFont val="Arial"/>
        <family val="2"/>
      </rPr>
      <t xml:space="preserve">                                                </t>
    </r>
    <r>
      <rPr>
        <sz val="10"/>
        <color theme="1"/>
        <rFont val="Arial"/>
        <family val="2"/>
      </rPr>
      <t xml:space="preserve">                                                                           100% Biogas</t>
    </r>
  </si>
  <si>
    <t>https://www.polarstern-energie.de/oekogas/#/privat/oekogas</t>
  </si>
  <si>
    <t xml:space="preserve">Bürgerwerke                                                                     </t>
  </si>
  <si>
    <t>https://buergerwerke.de/oekogas/buergeroekogas/</t>
  </si>
  <si>
    <t xml:space="preserve">naturstrom                                               </t>
  </si>
  <si>
    <t>https://www.naturstrom.de/privatkunden/biogas/naturstrom-biogas/</t>
  </si>
  <si>
    <t xml:space="preserve">EWS Schönau                                             </t>
  </si>
  <si>
    <t>https://www.ews-schoenau.de/biogas/</t>
  </si>
  <si>
    <r>
      <t xml:space="preserve">Enspire,                                                                           </t>
    </r>
    <r>
      <rPr>
        <sz val="10"/>
        <color rgb="FFFF0000"/>
        <rFont val="Arial"/>
        <family val="2"/>
      </rPr>
      <t xml:space="preserve">    </t>
    </r>
    <r>
      <rPr>
        <b/>
        <sz val="10"/>
        <color theme="1"/>
        <rFont val="Arial"/>
        <family val="2"/>
      </rPr>
      <t xml:space="preserve">                                                          </t>
    </r>
    <r>
      <rPr>
        <sz val="10"/>
        <color theme="1"/>
        <rFont val="Arial"/>
        <family val="2"/>
      </rPr>
      <t>10 % Biogas, 90 % Erdgas</t>
    </r>
  </si>
  <si>
    <t xml:space="preserve">https://www.enspire-energie.de/biogas/ </t>
  </si>
  <si>
    <t>Biogas aus organischen Reststoffen, die aus Reststoffen bei der Zuckerrüben-Verarbeitung  anfallen, 0,10 Cent/kWh Förderbeitrag. CO2-Emissionen des Erdgasanteil wird durch Klimaschutz- maßnahmen klimaneutral ausgeglichen</t>
  </si>
  <si>
    <r>
      <t>)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Umrechnungsfaktor: 0,11288889 kg CO2 bei Verbrennung je kWh Erdgas gemäß Umweltbundesamt, Link: </t>
    </r>
  </si>
  <si>
    <t>Erdgas-/Biogas-Preisvergleichsrechner mit neuen DEW21-Tarifen (Stand: 10.02.2020)</t>
  </si>
  <si>
    <t>https://uba.co2-rechner.de/de_DE/living-hs#panel-calc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</si>
</sst>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rgb="FFC9FF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5FFC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9">
    <xf numFmtId="0" fontId="0" fillId="0" borderId="0" xfId="0"/>
    <xf numFmtId="0" fontId="5" fillId="3" borderId="2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/>
    </xf>
    <xf numFmtId="44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center" vertical="top"/>
    </xf>
    <xf numFmtId="0" fontId="1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/>
    </xf>
    <xf numFmtId="164" fontId="1" fillId="2" borderId="5" xfId="0" applyNumberFormat="1" applyFont="1" applyFill="1" applyBorder="1" applyAlignment="1">
      <alignment horizontal="center" vertical="top"/>
    </xf>
    <xf numFmtId="44" fontId="1" fillId="2" borderId="5" xfId="0" applyNumberFormat="1" applyFont="1" applyFill="1" applyBorder="1" applyAlignment="1">
      <alignment horizontal="center" vertical="top"/>
    </xf>
    <xf numFmtId="1" fontId="1" fillId="2" borderId="5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44" fontId="2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/>
    </xf>
    <xf numFmtId="164" fontId="1" fillId="2" borderId="6" xfId="0" applyNumberFormat="1" applyFont="1" applyFill="1" applyBorder="1" applyAlignment="1">
      <alignment horizontal="center" vertical="top"/>
    </xf>
    <xf numFmtId="44" fontId="1" fillId="2" borderId="6" xfId="0" applyNumberFormat="1" applyFont="1" applyFill="1" applyBorder="1" applyAlignment="1">
      <alignment horizontal="center" vertical="top"/>
    </xf>
    <xf numFmtId="1" fontId="1" fillId="2" borderId="6" xfId="0" applyNumberFormat="1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164" fontId="1" fillId="4" borderId="2" xfId="0" applyNumberFormat="1" applyFont="1" applyFill="1" applyBorder="1" applyAlignment="1">
      <alignment horizontal="center" vertical="top"/>
    </xf>
    <xf numFmtId="44" fontId="1" fillId="4" borderId="2" xfId="0" applyNumberFormat="1" applyFont="1" applyFill="1" applyBorder="1" applyAlignment="1">
      <alignment horizontal="center" vertical="top"/>
    </xf>
    <xf numFmtId="1" fontId="1" fillId="4" borderId="2" xfId="0" applyNumberFormat="1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164" fontId="1" fillId="4" borderId="5" xfId="0" applyNumberFormat="1" applyFont="1" applyFill="1" applyBorder="1" applyAlignment="1">
      <alignment horizontal="center" vertical="top"/>
    </xf>
    <xf numFmtId="44" fontId="1" fillId="4" borderId="5" xfId="0" applyNumberFormat="1" applyFont="1" applyFill="1" applyBorder="1" applyAlignment="1">
      <alignment horizontal="center" vertical="top"/>
    </xf>
    <xf numFmtId="1" fontId="1" fillId="4" borderId="5" xfId="0" applyNumberFormat="1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44" fontId="1" fillId="4" borderId="3" xfId="0" applyNumberFormat="1" applyFont="1" applyFill="1" applyBorder="1" applyAlignment="1">
      <alignment horizontal="center" vertical="top"/>
    </xf>
    <xf numFmtId="1" fontId="1" fillId="4" borderId="8" xfId="0" applyNumberFormat="1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/>
    </xf>
    <xf numFmtId="44" fontId="1" fillId="5" borderId="3" xfId="0" applyNumberFormat="1" applyFont="1" applyFill="1" applyBorder="1" applyAlignment="1">
      <alignment horizontal="center" vertical="top"/>
    </xf>
    <xf numFmtId="1" fontId="1" fillId="5" borderId="3" xfId="0" applyNumberFormat="1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/>
    </xf>
    <xf numFmtId="164" fontId="1" fillId="5" borderId="5" xfId="0" applyNumberFormat="1" applyFont="1" applyFill="1" applyBorder="1" applyAlignment="1">
      <alignment horizontal="center" vertical="top"/>
    </xf>
    <xf numFmtId="44" fontId="1" fillId="5" borderId="5" xfId="0" applyNumberFormat="1" applyFont="1" applyFill="1" applyBorder="1" applyAlignment="1">
      <alignment horizontal="center" vertical="top"/>
    </xf>
    <xf numFmtId="1" fontId="1" fillId="5" borderId="5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top"/>
    </xf>
    <xf numFmtId="164" fontId="1" fillId="6" borderId="1" xfId="0" applyNumberFormat="1" applyFont="1" applyFill="1" applyBorder="1" applyAlignment="1">
      <alignment horizontal="center" vertical="top"/>
    </xf>
    <xf numFmtId="44" fontId="1" fillId="6" borderId="1" xfId="0" applyNumberFormat="1" applyFont="1" applyFill="1" applyBorder="1" applyAlignment="1">
      <alignment horizontal="center" vertical="top"/>
    </xf>
    <xf numFmtId="1" fontId="1" fillId="6" borderId="1" xfId="0" applyNumberFormat="1" applyFont="1" applyFill="1" applyBorder="1" applyAlignment="1">
      <alignment horizontal="center" vertical="top"/>
    </xf>
    <xf numFmtId="0" fontId="1" fillId="7" borderId="3" xfId="0" applyFont="1" applyFill="1" applyBorder="1" applyAlignment="1">
      <alignment vertical="top" wrapText="1"/>
    </xf>
    <xf numFmtId="0" fontId="1" fillId="7" borderId="3" xfId="0" applyFont="1" applyFill="1" applyBorder="1" applyAlignment="1">
      <alignment horizontal="center" vertical="top"/>
    </xf>
    <xf numFmtId="164" fontId="1" fillId="7" borderId="3" xfId="0" applyNumberFormat="1" applyFont="1" applyFill="1" applyBorder="1" applyAlignment="1">
      <alignment horizontal="center" vertical="top"/>
    </xf>
    <xf numFmtId="44" fontId="1" fillId="7" borderId="3" xfId="0" applyNumberFormat="1" applyFont="1" applyFill="1" applyBorder="1" applyAlignment="1">
      <alignment horizontal="center" vertical="top"/>
    </xf>
    <xf numFmtId="1" fontId="1" fillId="7" borderId="3" xfId="0" applyNumberFormat="1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center" vertical="top"/>
    </xf>
    <xf numFmtId="1" fontId="1" fillId="4" borderId="4" xfId="0" applyNumberFormat="1" applyFont="1" applyFill="1" applyBorder="1" applyAlignment="1">
      <alignment horizontal="center" vertical="top"/>
    </xf>
    <xf numFmtId="44" fontId="1" fillId="4" borderId="7" xfId="0" applyNumberFormat="1" applyFont="1" applyFill="1" applyBorder="1" applyAlignment="1">
      <alignment horizontal="center" vertical="top"/>
    </xf>
    <xf numFmtId="0" fontId="1" fillId="8" borderId="3" xfId="0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44" fontId="1" fillId="8" borderId="3" xfId="0" applyNumberFormat="1" applyFont="1" applyFill="1" applyBorder="1" applyAlignment="1">
      <alignment horizontal="center" vertical="top"/>
    </xf>
    <xf numFmtId="1" fontId="1" fillId="8" borderId="3" xfId="0" applyNumberFormat="1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164" fontId="1" fillId="8" borderId="5" xfId="0" applyNumberFormat="1" applyFont="1" applyFill="1" applyBorder="1" applyAlignment="1">
      <alignment horizontal="center" vertical="top"/>
    </xf>
    <xf numFmtId="44" fontId="1" fillId="8" borderId="5" xfId="0" applyNumberFormat="1" applyFont="1" applyFill="1" applyBorder="1" applyAlignment="1">
      <alignment horizontal="center" vertical="top"/>
    </xf>
    <xf numFmtId="1" fontId="1" fillId="8" borderId="5" xfId="0" applyNumberFormat="1" applyFont="1" applyFill="1" applyBorder="1" applyAlignment="1">
      <alignment horizontal="center" vertical="top"/>
    </xf>
    <xf numFmtId="0" fontId="1" fillId="9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horizontal="center" vertical="top"/>
    </xf>
    <xf numFmtId="164" fontId="1" fillId="9" borderId="1" xfId="0" applyNumberFormat="1" applyFont="1" applyFill="1" applyBorder="1" applyAlignment="1">
      <alignment horizontal="center" vertical="top"/>
    </xf>
    <xf numFmtId="44" fontId="1" fillId="9" borderId="1" xfId="0" applyNumberFormat="1" applyFont="1" applyFill="1" applyBorder="1" applyAlignment="1">
      <alignment horizontal="center" vertical="top"/>
    </xf>
    <xf numFmtId="1" fontId="1" fillId="9" borderId="1" xfId="0" applyNumberFormat="1" applyFont="1" applyFill="1" applyBorder="1" applyAlignment="1">
      <alignment horizontal="center" vertical="top"/>
    </xf>
    <xf numFmtId="0" fontId="1" fillId="8" borderId="8" xfId="0" applyFont="1" applyFill="1" applyBorder="1" applyAlignment="1">
      <alignment horizontal="center" vertical="top"/>
    </xf>
    <xf numFmtId="164" fontId="1" fillId="8" borderId="8" xfId="0" applyNumberFormat="1" applyFont="1" applyFill="1" applyBorder="1" applyAlignment="1">
      <alignment horizontal="center" vertical="top"/>
    </xf>
    <xf numFmtId="44" fontId="1" fillId="8" borderId="8" xfId="0" applyNumberFormat="1" applyFont="1" applyFill="1" applyBorder="1" applyAlignment="1">
      <alignment horizontal="center" vertical="top"/>
    </xf>
    <xf numFmtId="1" fontId="1" fillId="8" borderId="8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vertical="center" wrapText="1"/>
    </xf>
    <xf numFmtId="44" fontId="1" fillId="2" borderId="6" xfId="0" applyNumberFormat="1" applyFont="1" applyFill="1" applyBorder="1" applyAlignment="1">
      <alignment horizontal="right" vertical="top"/>
    </xf>
    <xf numFmtId="44" fontId="1" fillId="2" borderId="5" xfId="0" applyNumberFormat="1" applyFont="1" applyFill="1" applyBorder="1" applyAlignment="1">
      <alignment horizontal="right" vertical="top"/>
    </xf>
    <xf numFmtId="44" fontId="1" fillId="7" borderId="3" xfId="0" applyNumberFormat="1" applyFont="1" applyFill="1" applyBorder="1" applyAlignment="1">
      <alignment horizontal="right" vertical="top"/>
    </xf>
    <xf numFmtId="44" fontId="1" fillId="6" borderId="1" xfId="0" applyNumberFormat="1" applyFont="1" applyFill="1" applyBorder="1" applyAlignment="1">
      <alignment horizontal="right" vertical="top"/>
    </xf>
    <xf numFmtId="44" fontId="1" fillId="5" borderId="3" xfId="0" applyNumberFormat="1" applyFont="1" applyFill="1" applyBorder="1" applyAlignment="1">
      <alignment horizontal="right" vertical="top"/>
    </xf>
    <xf numFmtId="44" fontId="1" fillId="5" borderId="5" xfId="0" applyNumberFormat="1" applyFont="1" applyFill="1" applyBorder="1" applyAlignment="1">
      <alignment horizontal="right" vertical="top"/>
    </xf>
    <xf numFmtId="44" fontId="1" fillId="4" borderId="2" xfId="0" applyNumberFormat="1" applyFont="1" applyFill="1" applyBorder="1" applyAlignment="1">
      <alignment horizontal="right" vertical="top"/>
    </xf>
    <xf numFmtId="44" fontId="1" fillId="4" borderId="5" xfId="0" applyNumberFormat="1" applyFont="1" applyFill="1" applyBorder="1" applyAlignment="1">
      <alignment horizontal="right" vertical="top"/>
    </xf>
    <xf numFmtId="44" fontId="1" fillId="4" borderId="3" xfId="0" applyNumberFormat="1" applyFont="1" applyFill="1" applyBorder="1" applyAlignment="1">
      <alignment horizontal="right" vertical="top"/>
    </xf>
    <xf numFmtId="44" fontId="1" fillId="4" borderId="7" xfId="0" applyNumberFormat="1" applyFont="1" applyFill="1" applyBorder="1" applyAlignment="1">
      <alignment horizontal="right" vertical="top"/>
    </xf>
    <xf numFmtId="44" fontId="1" fillId="8" borderId="3" xfId="0" applyNumberFormat="1" applyFont="1" applyFill="1" applyBorder="1" applyAlignment="1">
      <alignment horizontal="right" vertical="top"/>
    </xf>
    <xf numFmtId="44" fontId="1" fillId="8" borderId="5" xfId="0" applyNumberFormat="1" applyFont="1" applyFill="1" applyBorder="1" applyAlignment="1">
      <alignment horizontal="right" vertical="top"/>
    </xf>
    <xf numFmtId="44" fontId="1" fillId="8" borderId="8" xfId="0" applyNumberFormat="1" applyFont="1" applyFill="1" applyBorder="1" applyAlignment="1">
      <alignment horizontal="right" vertical="top"/>
    </xf>
    <xf numFmtId="44" fontId="1" fillId="9" borderId="1" xfId="0" applyNumberFormat="1" applyFont="1" applyFill="1" applyBorder="1" applyAlignment="1">
      <alignment horizontal="right" vertical="top"/>
    </xf>
    <xf numFmtId="0" fontId="0" fillId="2" borderId="5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44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>
      <alignment vertical="top" wrapText="1"/>
    </xf>
    <xf numFmtId="0" fontId="2" fillId="7" borderId="3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vertical="top" wrapText="1"/>
      <protection locked="0"/>
    </xf>
    <xf numFmtId="0" fontId="2" fillId="5" borderId="3" xfId="0" applyFont="1" applyFill="1" applyBorder="1" applyAlignment="1" applyProtection="1">
      <alignment vertical="top" wrapText="1"/>
      <protection locked="0"/>
    </xf>
    <xf numFmtId="0" fontId="1" fillId="5" borderId="5" xfId="0" applyFont="1" applyFill="1" applyBorder="1" applyAlignment="1" applyProtection="1">
      <alignment vertical="top"/>
      <protection locked="0"/>
    </xf>
    <xf numFmtId="0" fontId="1" fillId="5" borderId="3" xfId="0" applyFont="1" applyFill="1" applyBorder="1" applyAlignment="1" applyProtection="1">
      <alignment vertical="top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vertical="top"/>
      <protection locked="0"/>
    </xf>
    <xf numFmtId="0" fontId="1" fillId="4" borderId="8" xfId="0" applyFont="1" applyFill="1" applyBorder="1" applyAlignment="1" applyProtection="1">
      <alignment vertical="top"/>
      <protection locked="0"/>
    </xf>
    <xf numFmtId="0" fontId="1" fillId="4" borderId="4" xfId="0" applyFont="1" applyFill="1" applyBorder="1" applyAlignment="1" applyProtection="1">
      <alignment vertical="top"/>
      <protection locked="0"/>
    </xf>
    <xf numFmtId="0" fontId="2" fillId="8" borderId="3" xfId="0" applyFont="1" applyFill="1" applyBorder="1" applyAlignment="1" applyProtection="1">
      <alignment vertical="top" wrapText="1"/>
      <protection locked="0"/>
    </xf>
    <xf numFmtId="0" fontId="1" fillId="8" borderId="5" xfId="0" applyFont="1" applyFill="1" applyBorder="1" applyAlignment="1" applyProtection="1">
      <alignment vertical="top" wrapText="1"/>
      <protection locked="0"/>
    </xf>
    <xf numFmtId="0" fontId="1" fillId="8" borderId="8" xfId="0" applyFont="1" applyFill="1" applyBorder="1" applyAlignment="1" applyProtection="1">
      <alignment vertical="top"/>
      <protection locked="0"/>
    </xf>
    <xf numFmtId="0" fontId="1" fillId="8" borderId="3" xfId="0" applyFont="1" applyFill="1" applyBorder="1" applyAlignment="1" applyProtection="1">
      <alignment vertical="top"/>
      <protection locked="0"/>
    </xf>
    <xf numFmtId="0" fontId="2" fillId="9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 hidden="1"/>
    </xf>
    <xf numFmtId="0" fontId="8" fillId="7" borderId="3" xfId="1" applyFill="1" applyBorder="1" applyAlignment="1" applyProtection="1">
      <alignment vertical="top" wrapText="1"/>
      <protection locked="0" hidden="1"/>
    </xf>
    <xf numFmtId="0" fontId="8" fillId="6" borderId="1" xfId="1" applyFill="1" applyBorder="1" applyAlignment="1" applyProtection="1">
      <alignment vertical="top" wrapText="1"/>
      <protection locked="0" hidden="1"/>
    </xf>
    <xf numFmtId="0" fontId="8" fillId="9" borderId="1" xfId="1" applyFill="1" applyBorder="1" applyAlignment="1" applyProtection="1">
      <alignment vertical="top" wrapText="1"/>
      <protection locked="0" hidden="1"/>
    </xf>
    <xf numFmtId="164" fontId="8" fillId="0" borderId="0" xfId="1" applyNumberFormat="1" applyAlignment="1" applyProtection="1">
      <alignment vertical="top"/>
      <protection locked="0" hidden="1"/>
    </xf>
    <xf numFmtId="0" fontId="8" fillId="8" borderId="2" xfId="1" applyFill="1" applyBorder="1" applyAlignment="1" applyProtection="1">
      <alignment vertical="top" wrapText="1"/>
      <protection locked="0" hidden="1"/>
    </xf>
    <xf numFmtId="0" fontId="0" fillId="0" borderId="3" xfId="0" applyBorder="1" applyAlignment="1" applyProtection="1">
      <alignment vertical="top" wrapText="1"/>
      <protection locked="0" hidden="1"/>
    </xf>
    <xf numFmtId="0" fontId="0" fillId="0" borderId="4" xfId="0" applyBorder="1" applyAlignment="1" applyProtection="1">
      <alignment vertical="top" wrapText="1"/>
      <protection locked="0" hidden="1"/>
    </xf>
    <xf numFmtId="0" fontId="1" fillId="8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2" xfId="1" applyFill="1" applyBorder="1" applyAlignment="1" applyProtection="1">
      <alignment vertical="top" wrapText="1"/>
      <protection locked="0" hidden="1"/>
    </xf>
    <xf numFmtId="0" fontId="0" fillId="0" borderId="8" xfId="0" applyBorder="1" applyAlignment="1" applyProtection="1">
      <alignment vertical="top" wrapText="1"/>
      <protection locked="0" hidden="1"/>
    </xf>
    <xf numFmtId="0" fontId="1" fillId="2" borderId="6" xfId="0" applyFont="1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8" fillId="5" borderId="2" xfId="1" applyFill="1" applyBorder="1" applyAlignment="1" applyProtection="1">
      <alignment vertical="top" wrapText="1"/>
      <protection locked="0" hidden="1"/>
    </xf>
    <xf numFmtId="0" fontId="1" fillId="5" borderId="2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8" fillId="4" borderId="2" xfId="1" applyFill="1" applyBorder="1" applyAlignment="1" applyProtection="1">
      <alignment vertical="top" wrapText="1"/>
      <protection locked="0" hidden="1"/>
    </xf>
    <xf numFmtId="0" fontId="1" fillId="4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33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ba.co2-rechner.de/de_DE/living-hs" TargetMode="External"/><Relationship Id="rId3" Type="http://schemas.openxmlformats.org/officeDocument/2006/relationships/hyperlink" Target="https://www.polarstern-energie.de/oekogas/" TargetMode="External"/><Relationship Id="rId7" Type="http://schemas.openxmlformats.org/officeDocument/2006/relationships/hyperlink" Target="https://www.enspire-energie.de/biogas/" TargetMode="External"/><Relationship Id="rId2" Type="http://schemas.openxmlformats.org/officeDocument/2006/relationships/hyperlink" Target="https://www.greenpeace-energy.de/privatkunden/oekogas" TargetMode="External"/><Relationship Id="rId1" Type="http://schemas.openxmlformats.org/officeDocument/2006/relationships/hyperlink" Target="https://www.dew21.de/" TargetMode="External"/><Relationship Id="rId6" Type="http://schemas.openxmlformats.org/officeDocument/2006/relationships/hyperlink" Target="https://www.ews-schoenau.de/biogas/" TargetMode="External"/><Relationship Id="rId5" Type="http://schemas.openxmlformats.org/officeDocument/2006/relationships/hyperlink" Target="https://www.naturstrom.de/privatkunden/biogas/naturstrom-biogas/" TargetMode="External"/><Relationship Id="rId4" Type="http://schemas.openxmlformats.org/officeDocument/2006/relationships/hyperlink" Target="https://buergerwerke.de/oekogas/buergeroekog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="86" zoomScaleNormal="148" workbookViewId="0">
      <selection activeCell="D10" sqref="D10"/>
    </sheetView>
  </sheetViews>
  <sheetFormatPr baseColWidth="10" defaultRowHeight="15" x14ac:dyDescent="0.2"/>
  <cols>
    <col min="1" max="1" width="33.33203125" customWidth="1"/>
    <col min="2" max="2" width="23.1640625" customWidth="1"/>
    <col min="3" max="7" width="24.6640625" customWidth="1"/>
    <col min="8" max="8" width="27.6640625" customWidth="1"/>
    <col min="9" max="9" width="34.1640625" customWidth="1"/>
  </cols>
  <sheetData>
    <row r="1" spans="1:9" ht="16" x14ac:dyDescent="0.2">
      <c r="A1" s="131" t="s">
        <v>52</v>
      </c>
      <c r="B1" s="131"/>
      <c r="C1" s="132"/>
      <c r="D1" s="132"/>
      <c r="E1" s="132"/>
      <c r="F1" s="132"/>
      <c r="G1" s="132"/>
      <c r="H1" s="132"/>
      <c r="I1" s="132"/>
    </row>
    <row r="2" spans="1:9" ht="16" x14ac:dyDescent="0.2">
      <c r="A2" s="79"/>
      <c r="B2" s="79"/>
      <c r="C2" s="80"/>
      <c r="D2" s="80"/>
      <c r="E2" s="80"/>
      <c r="F2" s="80"/>
      <c r="G2" s="80"/>
      <c r="H2" s="80"/>
      <c r="I2" s="80"/>
    </row>
    <row r="3" spans="1:9" x14ac:dyDescent="0.2">
      <c r="A3" s="2"/>
      <c r="B3" s="2"/>
      <c r="C3" s="3"/>
      <c r="D3" s="2"/>
      <c r="E3" s="4"/>
      <c r="F3" s="5"/>
      <c r="G3" s="5"/>
      <c r="H3" s="6"/>
      <c r="I3" s="3"/>
    </row>
    <row r="4" spans="1:9" x14ac:dyDescent="0.2">
      <c r="A4" s="2"/>
      <c r="B4" s="2"/>
      <c r="C4" s="3"/>
      <c r="D4" s="2"/>
      <c r="E4" s="4"/>
      <c r="F4" s="5"/>
      <c r="G4" s="5"/>
      <c r="H4" s="6"/>
      <c r="I4" s="3"/>
    </row>
    <row r="5" spans="1:9" x14ac:dyDescent="0.2">
      <c r="A5" s="2"/>
      <c r="B5" s="2"/>
      <c r="C5" s="3"/>
      <c r="D5" s="2"/>
      <c r="E5" s="4"/>
      <c r="F5" s="5"/>
      <c r="G5" s="5"/>
      <c r="H5" s="6"/>
      <c r="I5" s="3"/>
    </row>
    <row r="6" spans="1:9" x14ac:dyDescent="0.2">
      <c r="A6" s="73" t="s">
        <v>1</v>
      </c>
      <c r="B6" s="73" t="s">
        <v>35</v>
      </c>
      <c r="C6" s="74"/>
      <c r="D6" s="75" t="s">
        <v>2</v>
      </c>
      <c r="E6" s="76" t="s">
        <v>3</v>
      </c>
      <c r="F6" s="77" t="s">
        <v>4</v>
      </c>
      <c r="G6" s="77" t="s">
        <v>5</v>
      </c>
      <c r="H6" s="78" t="s">
        <v>6</v>
      </c>
      <c r="I6" s="74" t="s">
        <v>7</v>
      </c>
    </row>
    <row r="7" spans="1:9" x14ac:dyDescent="0.2">
      <c r="A7" s="73" t="s">
        <v>0</v>
      </c>
      <c r="B7" s="1"/>
      <c r="C7" s="81"/>
      <c r="D7" s="120">
        <v>1000</v>
      </c>
      <c r="E7" s="98"/>
      <c r="F7" s="99"/>
      <c r="G7" s="99"/>
      <c r="H7" s="100"/>
      <c r="I7" s="101"/>
    </row>
    <row r="8" spans="1:9" ht="28" x14ac:dyDescent="0.2">
      <c r="A8" s="102" t="s">
        <v>36</v>
      </c>
      <c r="B8" s="133" t="s">
        <v>37</v>
      </c>
      <c r="C8" s="7" t="s">
        <v>8</v>
      </c>
      <c r="D8" s="13"/>
      <c r="E8" s="14"/>
      <c r="F8" s="15"/>
      <c r="G8" s="15"/>
      <c r="H8" s="16"/>
      <c r="I8" s="17"/>
    </row>
    <row r="9" spans="1:9" ht="38.25" customHeight="1" x14ac:dyDescent="0.2">
      <c r="A9" s="103" t="s">
        <v>9</v>
      </c>
      <c r="B9" s="126"/>
      <c r="C9" s="135" t="s">
        <v>10</v>
      </c>
      <c r="D9" s="19">
        <f>D7</f>
        <v>1000</v>
      </c>
      <c r="E9" s="20">
        <v>5.6300000000000003E-2</v>
      </c>
      <c r="F9" s="21">
        <v>132.74</v>
      </c>
      <c r="G9" s="82">
        <f>IF(D9=0,"0,00",D9*E9+F9)</f>
        <v>189.04000000000002</v>
      </c>
      <c r="H9" s="22">
        <f>0.11288889*D9</f>
        <v>112.88889</v>
      </c>
      <c r="I9" s="18"/>
    </row>
    <row r="10" spans="1:9" x14ac:dyDescent="0.2">
      <c r="A10" s="104" t="s">
        <v>11</v>
      </c>
      <c r="B10" s="126"/>
      <c r="C10" s="136"/>
      <c r="D10" s="8">
        <f>D7</f>
        <v>1000</v>
      </c>
      <c r="E10" s="9">
        <v>5.57E-2</v>
      </c>
      <c r="F10" s="10">
        <v>132.74</v>
      </c>
      <c r="G10" s="83">
        <f t="shared" ref="G10:G16" si="0">IF(D10=0,"0,00",D10*E10+F10)</f>
        <v>188.44</v>
      </c>
      <c r="H10" s="11">
        <f t="shared" ref="H10:H14" si="1">0.11288889*D10</f>
        <v>112.88889</v>
      </c>
      <c r="I10" s="12"/>
    </row>
    <row r="11" spans="1:9" x14ac:dyDescent="0.2">
      <c r="A11" s="104" t="s">
        <v>12</v>
      </c>
      <c r="B11" s="134"/>
      <c r="C11" s="137"/>
      <c r="D11" s="8">
        <f>D7</f>
        <v>1000</v>
      </c>
      <c r="E11" s="9">
        <v>5.5100000000000003E-2</v>
      </c>
      <c r="F11" s="10">
        <v>132.74</v>
      </c>
      <c r="G11" s="83">
        <f t="shared" si="0"/>
        <v>187.84</v>
      </c>
      <c r="H11" s="11">
        <f t="shared" si="1"/>
        <v>112.88889</v>
      </c>
      <c r="I11" s="12"/>
    </row>
    <row r="12" spans="1:9" ht="15" customHeight="1" x14ac:dyDescent="0.2">
      <c r="A12" s="104" t="s">
        <v>13</v>
      </c>
      <c r="B12" s="105"/>
      <c r="C12" s="138" t="s">
        <v>14</v>
      </c>
      <c r="D12" s="8">
        <f>D7</f>
        <v>1000</v>
      </c>
      <c r="E12" s="9">
        <v>6.4100000000000004E-2</v>
      </c>
      <c r="F12" s="10">
        <v>157.74</v>
      </c>
      <c r="G12" s="83">
        <f t="shared" si="0"/>
        <v>221.84000000000003</v>
      </c>
      <c r="H12" s="11">
        <f t="shared" si="1"/>
        <v>112.88889</v>
      </c>
      <c r="I12" s="12"/>
    </row>
    <row r="13" spans="1:9" ht="54" customHeight="1" x14ac:dyDescent="0.2">
      <c r="A13" s="104" t="s">
        <v>15</v>
      </c>
      <c r="B13" s="97"/>
      <c r="C13" s="139"/>
      <c r="D13" s="8">
        <f>D7</f>
        <v>1000</v>
      </c>
      <c r="E13" s="9">
        <v>6.2300000000000001E-2</v>
      </c>
      <c r="F13" s="10">
        <v>157.74</v>
      </c>
      <c r="G13" s="83">
        <f t="shared" si="0"/>
        <v>220.04000000000002</v>
      </c>
      <c r="H13" s="11">
        <f t="shared" si="1"/>
        <v>112.88889</v>
      </c>
      <c r="I13" s="12"/>
    </row>
    <row r="14" spans="1:9" ht="107.25" customHeight="1" x14ac:dyDescent="0.2">
      <c r="A14" s="104" t="s">
        <v>16</v>
      </c>
      <c r="B14" s="96"/>
      <c r="C14" s="12" t="s">
        <v>17</v>
      </c>
      <c r="D14" s="8">
        <f>D7</f>
        <v>1000</v>
      </c>
      <c r="E14" s="9">
        <v>6.2899999999999998E-2</v>
      </c>
      <c r="F14" s="10">
        <v>197.74</v>
      </c>
      <c r="G14" s="83">
        <f t="shared" si="0"/>
        <v>260.64</v>
      </c>
      <c r="H14" s="11">
        <f t="shared" si="1"/>
        <v>112.88889</v>
      </c>
      <c r="I14" s="12"/>
    </row>
    <row r="15" spans="1:9" ht="72" customHeight="1" x14ac:dyDescent="0.2">
      <c r="A15" s="106" t="s">
        <v>38</v>
      </c>
      <c r="B15" s="121" t="s">
        <v>39</v>
      </c>
      <c r="C15" s="47" t="s">
        <v>18</v>
      </c>
      <c r="D15" s="48">
        <f>D7</f>
        <v>1000</v>
      </c>
      <c r="E15" s="49">
        <v>6.3E-2</v>
      </c>
      <c r="F15" s="50">
        <f>12*9.9</f>
        <v>118.80000000000001</v>
      </c>
      <c r="G15" s="84">
        <f t="shared" si="0"/>
        <v>181.8</v>
      </c>
      <c r="H15" s="51">
        <f>0.11288889*D15*0.9925</f>
        <v>112.04222332500001</v>
      </c>
      <c r="I15" s="47" t="s">
        <v>19</v>
      </c>
    </row>
    <row r="16" spans="1:9" ht="72" customHeight="1" x14ac:dyDescent="0.2">
      <c r="A16" s="107" t="s">
        <v>40</v>
      </c>
      <c r="B16" s="122" t="s">
        <v>41</v>
      </c>
      <c r="C16" s="42" t="s">
        <v>20</v>
      </c>
      <c r="D16" s="43">
        <f>D7</f>
        <v>1000</v>
      </c>
      <c r="E16" s="44">
        <v>7.4099999999999999E-2</v>
      </c>
      <c r="F16" s="45">
        <f>14.09*12</f>
        <v>169.07999999999998</v>
      </c>
      <c r="G16" s="85">
        <f t="shared" si="0"/>
        <v>243.17999999999998</v>
      </c>
      <c r="H16" s="46">
        <f>0.11288889*D16*0</f>
        <v>0</v>
      </c>
      <c r="I16" s="42" t="s">
        <v>21</v>
      </c>
    </row>
    <row r="17" spans="1:9" ht="40.5" customHeight="1" x14ac:dyDescent="0.2">
      <c r="A17" s="108" t="s">
        <v>42</v>
      </c>
      <c r="B17" s="140" t="s">
        <v>43</v>
      </c>
      <c r="C17" s="141" t="s">
        <v>22</v>
      </c>
      <c r="D17" s="34"/>
      <c r="E17" s="35"/>
      <c r="F17" s="36"/>
      <c r="G17" s="86"/>
      <c r="H17" s="37"/>
      <c r="I17" s="142" t="s">
        <v>23</v>
      </c>
    </row>
    <row r="18" spans="1:9" x14ac:dyDescent="0.2">
      <c r="A18" s="109" t="s">
        <v>24</v>
      </c>
      <c r="B18" s="126"/>
      <c r="C18" s="129"/>
      <c r="D18" s="38">
        <f>D7</f>
        <v>1000</v>
      </c>
      <c r="E18" s="39">
        <v>6.3799999999999996E-2</v>
      </c>
      <c r="F18" s="40">
        <f>9.9*12</f>
        <v>118.80000000000001</v>
      </c>
      <c r="G18" s="87">
        <f t="shared" ref="G18:G20" si="2">IF(D18=0,"0,00",D18*E18+F18)</f>
        <v>182.60000000000002</v>
      </c>
      <c r="H18" s="41">
        <f>0.11288889*D18*0.95</f>
        <v>107.2444455</v>
      </c>
      <c r="I18" s="142"/>
    </row>
    <row r="19" spans="1:9" x14ac:dyDescent="0.2">
      <c r="A19" s="109" t="s">
        <v>25</v>
      </c>
      <c r="B19" s="126"/>
      <c r="C19" s="129"/>
      <c r="D19" s="38">
        <f>D7</f>
        <v>1000</v>
      </c>
      <c r="E19" s="39">
        <v>6.6199999999999995E-2</v>
      </c>
      <c r="F19" s="40">
        <f t="shared" ref="F19:F20" si="3">9.9*12</f>
        <v>118.80000000000001</v>
      </c>
      <c r="G19" s="87">
        <f t="shared" si="2"/>
        <v>185</v>
      </c>
      <c r="H19" s="41">
        <f>0.11288889*D19*0.9</f>
        <v>101.60000100000001</v>
      </c>
      <c r="I19" s="143"/>
    </row>
    <row r="20" spans="1:9" x14ac:dyDescent="0.2">
      <c r="A20" s="110" t="s">
        <v>26</v>
      </c>
      <c r="B20" s="127"/>
      <c r="C20" s="130"/>
      <c r="D20" s="34">
        <f>D7</f>
        <v>1000</v>
      </c>
      <c r="E20" s="35">
        <v>0.1089</v>
      </c>
      <c r="F20" s="36">
        <f t="shared" si="3"/>
        <v>118.80000000000001</v>
      </c>
      <c r="G20" s="86">
        <f t="shared" si="2"/>
        <v>227.7</v>
      </c>
      <c r="H20" s="37">
        <f>0.11288889*D20*0</f>
        <v>0</v>
      </c>
      <c r="I20" s="143"/>
    </row>
    <row r="21" spans="1:9" ht="15" customHeight="1" x14ac:dyDescent="0.2">
      <c r="A21" s="111" t="s">
        <v>44</v>
      </c>
      <c r="B21" s="144" t="s">
        <v>45</v>
      </c>
      <c r="C21" s="145" t="s">
        <v>27</v>
      </c>
      <c r="D21" s="23"/>
      <c r="E21" s="24"/>
      <c r="F21" s="25"/>
      <c r="G21" s="88"/>
      <c r="H21" s="26"/>
      <c r="I21" s="146" t="s">
        <v>28</v>
      </c>
    </row>
    <row r="22" spans="1:9" x14ac:dyDescent="0.2">
      <c r="A22" s="112" t="s">
        <v>29</v>
      </c>
      <c r="B22" s="126"/>
      <c r="C22" s="129"/>
      <c r="D22" s="27">
        <f>D7</f>
        <v>1000</v>
      </c>
      <c r="E22" s="28">
        <v>5.9499999999999997E-2</v>
      </c>
      <c r="F22" s="29">
        <f>9.9*12</f>
        <v>118.80000000000001</v>
      </c>
      <c r="G22" s="89">
        <f t="shared" ref="G22:G24" si="4">IF(D22=0,"0,00",D22*E22+F22)</f>
        <v>178.3</v>
      </c>
      <c r="H22" s="30">
        <f>0.11288889*D22*0.9</f>
        <v>101.60000100000001</v>
      </c>
      <c r="I22" s="147"/>
    </row>
    <row r="23" spans="1:9" x14ac:dyDescent="0.2">
      <c r="A23" s="113" t="s">
        <v>30</v>
      </c>
      <c r="B23" s="126"/>
      <c r="C23" s="129"/>
      <c r="D23" s="31">
        <f>D7</f>
        <v>1000</v>
      </c>
      <c r="E23" s="31">
        <v>6.4000000000000001E-2</v>
      </c>
      <c r="F23" s="32">
        <f t="shared" ref="F23:F29" si="5">9.9*12</f>
        <v>118.80000000000001</v>
      </c>
      <c r="G23" s="90">
        <f t="shared" si="4"/>
        <v>182.8</v>
      </c>
      <c r="H23" s="33">
        <f>0.11288889*D23*0.8</f>
        <v>90.311112000000008</v>
      </c>
      <c r="I23" s="147"/>
    </row>
    <row r="24" spans="1:9" x14ac:dyDescent="0.2">
      <c r="A24" s="114" t="s">
        <v>26</v>
      </c>
      <c r="B24" s="127"/>
      <c r="C24" s="130"/>
      <c r="D24" s="52">
        <f>D7</f>
        <v>1000</v>
      </c>
      <c r="E24" s="53">
        <v>9.9000000000000005E-2</v>
      </c>
      <c r="F24" s="55">
        <f t="shared" si="5"/>
        <v>118.80000000000001</v>
      </c>
      <c r="G24" s="91">
        <f t="shared" si="4"/>
        <v>217.8</v>
      </c>
      <c r="H24" s="54">
        <f>0.11288889*D24*0</f>
        <v>0</v>
      </c>
      <c r="I24" s="148"/>
    </row>
    <row r="25" spans="1:9" ht="25.5" customHeight="1" x14ac:dyDescent="0.2">
      <c r="A25" s="115" t="s">
        <v>46</v>
      </c>
      <c r="B25" s="125" t="s">
        <v>47</v>
      </c>
      <c r="C25" s="128" t="s">
        <v>31</v>
      </c>
      <c r="D25" s="56"/>
      <c r="E25" s="57"/>
      <c r="F25" s="58"/>
      <c r="G25" s="92"/>
      <c r="H25" s="59"/>
      <c r="I25" s="128" t="s">
        <v>32</v>
      </c>
    </row>
    <row r="26" spans="1:9" x14ac:dyDescent="0.2">
      <c r="A26" s="116" t="s">
        <v>33</v>
      </c>
      <c r="B26" s="126"/>
      <c r="C26" s="129"/>
      <c r="D26" s="60">
        <f>D7</f>
        <v>1000</v>
      </c>
      <c r="E26" s="61">
        <v>5.9499999999999997E-2</v>
      </c>
      <c r="F26" s="62">
        <f t="shared" si="5"/>
        <v>118.80000000000001</v>
      </c>
      <c r="G26" s="93">
        <f t="shared" ref="G26:G29" si="6">IF(D26=0,"0,00",D26*E26+F26)</f>
        <v>178.3</v>
      </c>
      <c r="H26" s="63">
        <f>0.11288889*D26</f>
        <v>112.88889</v>
      </c>
      <c r="I26" s="129"/>
    </row>
    <row r="27" spans="1:9" x14ac:dyDescent="0.2">
      <c r="A27" s="117" t="s">
        <v>29</v>
      </c>
      <c r="B27" s="126"/>
      <c r="C27" s="129"/>
      <c r="D27" s="69">
        <f>D7</f>
        <v>1000</v>
      </c>
      <c r="E27" s="70">
        <v>6.4000000000000001E-2</v>
      </c>
      <c r="F27" s="71">
        <f t="shared" si="5"/>
        <v>118.80000000000001</v>
      </c>
      <c r="G27" s="94">
        <f t="shared" si="6"/>
        <v>182.8</v>
      </c>
      <c r="H27" s="72">
        <f>0.11288889*D27*0.9</f>
        <v>101.60000100000001</v>
      </c>
      <c r="I27" s="129"/>
    </row>
    <row r="28" spans="1:9" x14ac:dyDescent="0.2">
      <c r="A28" s="118" t="s">
        <v>26</v>
      </c>
      <c r="B28" s="127"/>
      <c r="C28" s="130"/>
      <c r="D28" s="56">
        <f>D7</f>
        <v>1000</v>
      </c>
      <c r="E28" s="57">
        <v>0.1065</v>
      </c>
      <c r="F28" s="58">
        <f t="shared" si="5"/>
        <v>118.80000000000001</v>
      </c>
      <c r="G28" s="92">
        <f t="shared" si="6"/>
        <v>225.3</v>
      </c>
      <c r="H28" s="59">
        <f>0.11288889*D28*0</f>
        <v>0</v>
      </c>
      <c r="I28" s="130"/>
    </row>
    <row r="29" spans="1:9" ht="87.75" customHeight="1" x14ac:dyDescent="0.2">
      <c r="A29" s="119" t="s">
        <v>48</v>
      </c>
      <c r="B29" s="123" t="s">
        <v>49</v>
      </c>
      <c r="C29" s="64" t="s">
        <v>34</v>
      </c>
      <c r="D29" s="65">
        <f>D7</f>
        <v>1000</v>
      </c>
      <c r="E29" s="66">
        <v>6.2E-2</v>
      </c>
      <c r="F29" s="67">
        <f t="shared" si="5"/>
        <v>118.80000000000001</v>
      </c>
      <c r="G29" s="95">
        <f t="shared" si="6"/>
        <v>180.8</v>
      </c>
      <c r="H29" s="68">
        <f>0.11288889*D29*0.9</f>
        <v>101.60000100000001</v>
      </c>
      <c r="I29" s="64" t="s">
        <v>50</v>
      </c>
    </row>
    <row r="30" spans="1:9" x14ac:dyDescent="0.2">
      <c r="A30" s="2"/>
      <c r="B30" s="2"/>
      <c r="C30" s="3"/>
      <c r="D30" s="2"/>
      <c r="E30" s="4"/>
      <c r="F30" s="5"/>
      <c r="G30" s="5"/>
      <c r="H30" s="6"/>
      <c r="I30" s="3"/>
    </row>
    <row r="31" spans="1:9" x14ac:dyDescent="0.2">
      <c r="A31" s="2" t="s">
        <v>51</v>
      </c>
      <c r="B31" s="2"/>
      <c r="C31" s="3"/>
      <c r="D31" s="2"/>
      <c r="E31" s="124" t="s">
        <v>53</v>
      </c>
      <c r="F31" s="5"/>
      <c r="G31" s="5"/>
      <c r="H31" s="6"/>
      <c r="I31" s="3"/>
    </row>
  </sheetData>
  <sheetProtection password="97FC" sheet="1" objects="1" scenarios="1"/>
  <mergeCells count="13">
    <mergeCell ref="B25:B28"/>
    <mergeCell ref="C25:C28"/>
    <mergeCell ref="I25:I28"/>
    <mergeCell ref="A1:I1"/>
    <mergeCell ref="B8:B11"/>
    <mergeCell ref="C9:C11"/>
    <mergeCell ref="C12:C13"/>
    <mergeCell ref="B17:B20"/>
    <mergeCell ref="C17:C20"/>
    <mergeCell ref="I17:I20"/>
    <mergeCell ref="B21:B24"/>
    <mergeCell ref="C21:C24"/>
    <mergeCell ref="I21:I24"/>
  </mergeCells>
  <hyperlinks>
    <hyperlink ref="B8" r:id="rId1" xr:uid="{00000000-0004-0000-0000-000000000000}"/>
    <hyperlink ref="B15" r:id="rId2" xr:uid="{00000000-0004-0000-0000-000001000000}"/>
    <hyperlink ref="B16" r:id="rId3" location="/privat/oekogas" xr:uid="{00000000-0004-0000-0000-000002000000}"/>
    <hyperlink ref="B17" r:id="rId4" xr:uid="{00000000-0004-0000-0000-000003000000}"/>
    <hyperlink ref="B21" r:id="rId5" xr:uid="{00000000-0004-0000-0000-000004000000}"/>
    <hyperlink ref="B25" r:id="rId6" xr:uid="{00000000-0004-0000-0000-000005000000}"/>
    <hyperlink ref="B29" r:id="rId7" xr:uid="{00000000-0004-0000-0000-000006000000}"/>
    <hyperlink ref="E31" r:id="rId8" location="panel-calc" xr:uid="{00000000-0004-0000-0000-000007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Gasrechner</vt:lpstr>
      <vt:lpstr>Tabelle2</vt:lpstr>
      <vt:lpstr>Tabelle3</vt:lpstr>
    </vt:vector>
  </TitlesOfParts>
  <Company>Potthoff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Krüger, Mario</dc:creator>
  <cp:lastModifiedBy>Thomas Quittek</cp:lastModifiedBy>
  <dcterms:created xsi:type="dcterms:W3CDTF">2020-02-10T08:23:05Z</dcterms:created>
  <dcterms:modified xsi:type="dcterms:W3CDTF">2020-02-18T22:38:12Z</dcterms:modified>
</cp:coreProperties>
</file>